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anip\общая\ОТЧЕТ ФУ за неделю\12\24.12\"/>
    </mc:Choice>
  </mc:AlternateContent>
  <bookViews>
    <workbookView xWindow="-120" yWindow="-120" windowWidth="19440" windowHeight="15000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кв.смета_13!$A$1:$G$32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4" i="2" l="1"/>
  <c r="C22" i="2" l="1"/>
  <c r="B25" i="2"/>
  <c r="B22" i="2" l="1"/>
  <c r="E25" i="2"/>
  <c r="D25" i="2"/>
  <c r="E28" i="2"/>
  <c r="E27" i="2" s="1"/>
  <c r="E26" i="2" s="1"/>
  <c r="D28" i="2"/>
  <c r="D27" i="2" s="1"/>
  <c r="D26" i="2" s="1"/>
  <c r="D24" i="2"/>
  <c r="E24" i="2"/>
  <c r="B27" i="2"/>
  <c r="B26" i="2" s="1"/>
  <c r="C27" i="2"/>
  <c r="C26" i="2" s="1"/>
  <c r="E9" i="2" l="1"/>
  <c r="D9" i="2"/>
  <c r="C7" i="2"/>
  <c r="B7" i="2"/>
  <c r="E7" i="2" l="1"/>
  <c r="E19" i="2" l="1"/>
  <c r="B17" i="2" l="1"/>
  <c r="C17" i="2"/>
  <c r="E20" i="2" l="1"/>
  <c r="E18" i="2"/>
  <c r="D20" i="2"/>
  <c r="D19" i="2"/>
  <c r="D18" i="2"/>
  <c r="D17" i="2" l="1"/>
  <c r="E23" i="2" l="1"/>
  <c r="D23" i="2"/>
  <c r="D22" i="2" s="1"/>
  <c r="D16" i="2" l="1"/>
  <c r="B16" i="2"/>
  <c r="D13" i="2"/>
  <c r="D12" i="2" s="1"/>
  <c r="E13" i="2"/>
  <c r="C12" i="2"/>
  <c r="B12" i="2"/>
  <c r="B14" i="2"/>
  <c r="B11" i="2" l="1"/>
  <c r="E12" i="2"/>
  <c r="E17" i="2"/>
  <c r="C16" i="2"/>
  <c r="E16" i="2" s="1"/>
  <c r="C21" i="2"/>
  <c r="C14" i="2"/>
  <c r="C11" i="2" s="1"/>
  <c r="C6" i="2"/>
  <c r="C29" i="2" l="1"/>
  <c r="B21" i="2"/>
  <c r="B6" i="2"/>
  <c r="B29" i="2" l="1"/>
  <c r="D8" i="2"/>
  <c r="D10" i="2"/>
  <c r="D14" i="2"/>
  <c r="D11" i="2" s="1"/>
  <c r="D15" i="2"/>
  <c r="D21" i="2"/>
  <c r="D7" i="2" l="1"/>
  <c r="D6" i="2" s="1"/>
  <c r="D29" i="2" s="1"/>
  <c r="E29" i="2"/>
  <c r="E10" i="2" l="1"/>
  <c r="E8" i="2"/>
  <c r="E15" i="2"/>
  <c r="E21" i="2" l="1"/>
  <c r="E22" i="2"/>
  <c r="E11" i="2" l="1"/>
  <c r="E14" i="2"/>
  <c r="E6" i="2" l="1"/>
</calcChain>
</file>

<file path=xl/sharedStrings.xml><?xml version="1.0" encoding="utf-8"?>
<sst xmlns="http://schemas.openxmlformats.org/spreadsheetml/2006/main" count="39" uniqueCount="39">
  <si>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</si>
  <si>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</si>
  <si>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</si>
  <si>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</si>
  <si>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</si>
  <si>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>Национальный проект 'Жилье и городская среда'</t>
  </si>
  <si>
    <t>Региональный проект "Формирование комфортной городской среды"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</si>
  <si>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</si>
  <si>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</si>
  <si>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</si>
  <si>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</si>
  <si>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021E250970;Создание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</si>
  <si>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051F255550;Реализация программ формирования современной городской среды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</si>
  <si>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</si>
  <si>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011P155730;Ежемесячная выплата в связи с рождением (усыновлением) первого ребенка</t>
  </si>
  <si>
    <t>Региональный проект "Современная школа"</t>
  </si>
  <si>
    <t>021Е1S1690;Обеспечение деятельности центров образования цифрового и гуманитарного профилей</t>
  </si>
  <si>
    <t>Региональный проект "Культурная среда"</t>
  </si>
  <si>
    <t>Национальный проект 'Культура'</t>
  </si>
  <si>
    <t>043А155198;Государственная поддержка отрасли культуры (создание и модернизация учреждений культурно-досугового типа в сельской местности, включая строительство, реконструкцию и капитальный ремонт зданий учреждений)</t>
  </si>
  <si>
    <t>05.1.F2.25550; Строительный контроль по реализации программ формирования современной городской среды</t>
  </si>
  <si>
    <t>Заместитель главы администрации - начальник финансового управления администрации Благодарненского городского округа Ставропольского края</t>
  </si>
  <si>
    <t>Л.В. Кузнецова</t>
  </si>
  <si>
    <t>011P15084F;Ежемесячная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</si>
  <si>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r>
      <rPr>
        <b/>
        <sz val="22"/>
        <rFont val="Times New Roman"/>
        <family val="1"/>
        <charset val="204"/>
      </rPr>
      <t xml:space="preserve">Капитальный ремонт МУК ДК с.Спасское: </t>
    </r>
    <r>
      <rPr>
        <sz val="22"/>
        <rFont val="Times New Roman"/>
        <family val="1"/>
        <charset val="204"/>
      </rPr>
      <t>заключен муниципальный контракт от 24.11.2020 №0121200004720001208, подрядчик-ИП Морин В.А., срок выполнения работ-до 31.08.2021. Работы выполнены и оплачены в полном объеме.</t>
    </r>
  </si>
  <si>
    <t>Региональный проект "Комплексная система обращения с твердыми коммунальными отходами"</t>
  </si>
  <si>
    <t>063G252690;Государственная поддержка закупки контейнеров для раздельного накопления твердых коммунальных отходов</t>
  </si>
  <si>
    <t>Национальный проект 'Экология'</t>
  </si>
  <si>
    <r>
      <rPr>
        <b/>
        <sz val="22"/>
        <rFont val="Times New Roman"/>
        <family val="1"/>
        <charset val="204"/>
      </rPr>
      <t>Капитальный ремонт здания МУК ДК с.Бурлацкое</t>
    </r>
    <r>
      <rPr>
        <sz val="22"/>
        <rFont val="Times New Roman"/>
        <family val="1"/>
        <charset val="204"/>
      </rPr>
      <t>: заключён муниципальный контракт от 25.11.2020 №0121600011020000075, подрядчик-ООО "СМУ-9", срок выполнения работ-до 01.09.2021. Работы выполнены и оплачены в полном объеме.</t>
    </r>
  </si>
  <si>
    <r>
      <rPr>
        <b/>
        <sz val="22"/>
        <rFont val="Times New Roman"/>
        <family val="1"/>
        <charset val="204"/>
      </rPr>
      <t>Капитальный ремонт здания МУД ДК с. Александрия</t>
    </r>
    <r>
      <rPr>
        <sz val="22"/>
        <rFont val="Times New Roman"/>
        <family val="1"/>
        <charset val="204"/>
      </rPr>
      <t xml:space="preserve">: заключен муниципальный контракт от 23.11.2020 №1118-ЭА, подрядчик-ООО "Капитал", срок выполнения работ-до 31.08.2021. Работы выполнены и оплачены  в полном объеме. </t>
    </r>
  </si>
  <si>
    <t>В декабре 2021 года выплаты не производились</t>
  </si>
  <si>
    <t>На реализацию проекта "Благоустройство прилегающей территории к берегу реки Мокрая Буйвола Благодарненского городского округа Ставропольского края" 01 сентября 2020 года был заключен  контракт № 0121600011010000061 - 351692. Цена контракта составляет 22 222 222,22 рублей (1 часть контракта - 10 862 043,42 руб. была оплачена в 2020 году). В 2021 году за счет средств местного бюджета предусмотрены бюджетные ассигнования в сумме 11360178,80 рублей. Заключен муницпальный контракт №28 от 30.07.2021 года. Цена контракта составляет 7 525 948,80 рублей, срок выполнения работ-с 30.07.2021 по 01.09.2021. Работы выполнены в полном объеме. На январь 2022 года назначено судебное заседание по вопросу оплаты выполненных работ на сумму 3834230,00 рублей.</t>
  </si>
  <si>
    <t>Информация о реализации национальных проектов на территории Благодарненского городского округа Ставропольского края по состоянию на 23 декабря 2021 года</t>
  </si>
  <si>
    <t>Кассовый расход на 23.12.2021 года</t>
  </si>
  <si>
    <t xml:space="preserve">Запланирован ремонт спортивного зала СОШ №3 на сумму 1530000,00 рублей, приобретение спортивного оборудования в СОШ №3 на сумму 295431,00 рублей, в соответствии с планом-графиком начало работ запланировано с 01.04.2021 года. По состоянию на 23.12.2021 заключены муниципальные контракты: на проведение ремонта спортивного зала с ООО "Атлант", срок выполнения работ - с 01.04.2021 по 30.05.2021  (по состоянию на 23.12.2021 процент выполнения работ-100%); на поставку спортивного оборудования: от 11.09.2020 №630972 с ИП Кинаш А.Е., от 05.02.2021 №554667 с ИП Кинаш А.Е исполнены, оплата произведена в полном объеме 26.02.2021. </t>
  </si>
  <si>
    <t>По состоянию на 23.12.2021 заключен муниципальный контракт №35 от 30.08.2021 на благоустройство территории, прилегающей к Роднику по пер.Ручейному в городе Благодарный. Цена контракта составляет 28 854 710,00 рублей. За счет средств местного бюджета дополнительно выделенно 7 722 964,51 рублей. Срок выполнения работ-с 30.08.2021 по 15.11.2021. Процент выполнения работ составил  100%.</t>
  </si>
  <si>
    <t>По состоянию на 23.12.2021 года численность получателей составила 475 человек</t>
  </si>
  <si>
    <t>По состоянию на 23.12.2021 года численность получателей составила 354 человек</t>
  </si>
  <si>
    <t xml:space="preserve">Запланированы бюджетные ассигнования за счет средств бюджета Ставропольского края в размере 6732072,28 рублей, за счет средств местного бюджета-354319,59 рублей на выплату заработной платы, начисления, закупку товаров, работ и услуг в СОШ №2, СОШ №4, СОШ №6, СОШ №8, СОШ №10, СОШ №11. По состоянию на 23.12.2021 произведена выплата заработной платы и начислений в сумме 5030736,28 рублей, прочие работы, услуги-53507,45 рублей. Приобретены основные средства в сумме 1163727,64 рублей, канцелярские товары-187386,04 рублей,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</si>
</sst>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0" borderId="0" xfId="1" applyFont="1" applyFill="1"/>
    <xf numFmtId="0" fontId="2" fillId="0" borderId="0" xfId="1" applyFont="1" applyFill="1" applyProtection="1">
      <protection hidden="1"/>
    </xf>
    <xf numFmtId="0" fontId="2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horizontal="left" wrapText="1"/>
    </xf>
    <xf numFmtId="0" fontId="2" fillId="0" borderId="0" xfId="1" applyNumberFormat="1" applyFont="1" applyFill="1" applyAlignment="1" applyProtection="1">
      <alignment horizontal="left"/>
      <protection hidden="1"/>
    </xf>
    <xf numFmtId="167" fontId="2" fillId="0" borderId="0" xfId="1" applyNumberFormat="1" applyFont="1" applyFill="1"/>
    <xf numFmtId="0" fontId="2" fillId="0" borderId="0" xfId="1" applyFont="1" applyFill="1" applyAlignment="1"/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 applyFill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centerContinuous" vertical="center"/>
      <protection hidden="1"/>
    </xf>
    <xf numFmtId="0" fontId="3" fillId="0" borderId="1" xfId="1" applyNumberFormat="1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>
      <alignment wrapText="1"/>
    </xf>
    <xf numFmtId="166" fontId="2" fillId="0" borderId="1" xfId="1" applyNumberFormat="1" applyFont="1" applyFill="1" applyBorder="1" applyAlignment="1" applyProtection="1">
      <alignment wrapText="1"/>
      <protection hidden="1"/>
    </xf>
    <xf numFmtId="164" fontId="2" fillId="0" borderId="1" xfId="1" applyNumberFormat="1" applyFont="1" applyFill="1" applyBorder="1" applyAlignment="1" applyProtection="1">
      <protection hidden="1"/>
    </xf>
    <xf numFmtId="4" fontId="3" fillId="0" borderId="1" xfId="1" applyNumberFormat="1" applyFont="1" applyFill="1" applyBorder="1" applyAlignment="1" applyProtection="1">
      <protection hidden="1"/>
    </xf>
    <xf numFmtId="165" fontId="3" fillId="0" borderId="1" xfId="1" applyNumberFormat="1" applyFont="1" applyFill="1" applyBorder="1" applyAlignment="1" applyProtection="1">
      <alignment wrapText="1"/>
      <protection hidden="1"/>
    </xf>
    <xf numFmtId="0" fontId="2" fillId="0" borderId="1" xfId="0" applyFont="1" applyFill="1" applyBorder="1" applyAlignment="1">
      <alignment wrapText="1"/>
    </xf>
    <xf numFmtId="4" fontId="2" fillId="0" borderId="1" xfId="1" applyNumberFormat="1" applyFont="1" applyFill="1" applyBorder="1" applyAlignment="1" applyProtection="1">
      <protection hidden="1"/>
    </xf>
    <xf numFmtId="164" fontId="3" fillId="0" borderId="1" xfId="1" applyNumberFormat="1" applyFont="1" applyFill="1" applyBorder="1" applyAlignment="1" applyProtection="1">
      <protection hidden="1"/>
    </xf>
    <xf numFmtId="166" fontId="3" fillId="0" borderId="1" xfId="1" applyNumberFormat="1" applyFont="1" applyFill="1" applyBorder="1" applyAlignment="1" applyProtection="1">
      <alignment wrapText="1"/>
      <protection hidden="1"/>
    </xf>
    <xf numFmtId="165" fontId="2" fillId="0" borderId="1" xfId="1" applyNumberFormat="1" applyFont="1" applyFill="1" applyBorder="1" applyAlignment="1" applyProtection="1">
      <alignment wrapText="1"/>
      <protection hidden="1"/>
    </xf>
    <xf numFmtId="0" fontId="3" fillId="0" borderId="1" xfId="1" applyNumberFormat="1" applyFont="1" applyFill="1" applyBorder="1" applyAlignment="1" applyProtection="1">
      <protection hidden="1"/>
    </xf>
    <xf numFmtId="166" fontId="2" fillId="0" borderId="2" xfId="1" applyNumberFormat="1" applyFont="1" applyFill="1" applyBorder="1" applyAlignment="1" applyProtection="1">
      <alignment wrapText="1"/>
      <protection hidden="1"/>
    </xf>
    <xf numFmtId="0" fontId="4" fillId="0" borderId="5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166" fontId="2" fillId="0" borderId="4" xfId="1" applyNumberFormat="1" applyFont="1" applyFill="1" applyBorder="1" applyAlignment="1" applyProtection="1">
      <alignment horizontal="left" vertical="center" wrapText="1"/>
      <protection hidden="1"/>
    </xf>
    <xf numFmtId="0" fontId="3" fillId="0" borderId="4" xfId="0" applyFont="1" applyFill="1" applyBorder="1" applyAlignment="1">
      <alignment wrapText="1"/>
    </xf>
    <xf numFmtId="0" fontId="4" fillId="0" borderId="9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10" fontId="2" fillId="0" borderId="1" xfId="1" applyNumberFormat="1" applyFont="1" applyFill="1" applyBorder="1" applyAlignment="1" applyProtection="1">
      <protection hidden="1"/>
    </xf>
    <xf numFmtId="167" fontId="3" fillId="0" borderId="1" xfId="1" applyNumberFormat="1" applyFont="1" applyFill="1" applyBorder="1" applyAlignment="1" applyProtection="1">
      <protection hidden="1"/>
    </xf>
    <xf numFmtId="10" fontId="3" fillId="0" borderId="1" xfId="1" applyNumberFormat="1" applyFont="1" applyFill="1" applyBorder="1" applyAlignment="1" applyProtection="1">
      <protection hidden="1"/>
    </xf>
    <xf numFmtId="167" fontId="2" fillId="0" borderId="1" xfId="1" applyNumberFormat="1" applyFont="1" applyFill="1" applyBorder="1" applyAlignment="1" applyProtection="1">
      <protection hidden="1"/>
    </xf>
    <xf numFmtId="164" fontId="2" fillId="0" borderId="2" xfId="1" applyNumberFormat="1" applyFont="1" applyFill="1" applyBorder="1" applyAlignment="1" applyProtection="1">
      <protection hidden="1"/>
    </xf>
    <xf numFmtId="167" fontId="2" fillId="0" borderId="2" xfId="1" applyNumberFormat="1" applyFont="1" applyFill="1" applyBorder="1" applyAlignment="1" applyProtection="1">
      <protection hidden="1"/>
    </xf>
    <xf numFmtId="10" fontId="2" fillId="0" borderId="2" xfId="1" applyNumberFormat="1" applyFont="1" applyFill="1" applyBorder="1" applyAlignment="1" applyProtection="1">
      <protection hidden="1"/>
    </xf>
    <xf numFmtId="4" fontId="3" fillId="0" borderId="4" xfId="1" applyNumberFormat="1" applyFont="1" applyFill="1" applyBorder="1" applyAlignment="1" applyProtection="1">
      <protection hidden="1"/>
    </xf>
    <xf numFmtId="4" fontId="2" fillId="0" borderId="4" xfId="1" applyNumberFormat="1" applyFont="1" applyFill="1" applyBorder="1" applyAlignment="1" applyProtection="1">
      <protection hidden="1"/>
    </xf>
    <xf numFmtId="10" fontId="2" fillId="0" borderId="4" xfId="1" applyNumberFormat="1" applyFont="1" applyFill="1" applyBorder="1" applyAlignment="1" applyProtection="1">
      <protection hidden="1"/>
    </xf>
    <xf numFmtId="0" fontId="4" fillId="0" borderId="5" xfId="1" applyFont="1" applyFill="1" applyBorder="1" applyAlignment="1">
      <alignment wrapText="1"/>
    </xf>
    <xf numFmtId="0" fontId="4" fillId="0" borderId="6" xfId="1" applyFont="1" applyFill="1" applyBorder="1" applyAlignment="1">
      <alignment wrapText="1"/>
    </xf>
    <xf numFmtId="0" fontId="4" fillId="0" borderId="5" xfId="1" applyFont="1" applyFill="1" applyBorder="1" applyAlignment="1">
      <alignment wrapText="1"/>
    </xf>
    <xf numFmtId="0" fontId="4" fillId="0" borderId="6" xfId="1" applyFont="1" applyFill="1" applyBorder="1" applyAlignment="1">
      <alignment wrapText="1"/>
    </xf>
    <xf numFmtId="0" fontId="4" fillId="0" borderId="7" xfId="1" applyFont="1" applyFill="1" applyBorder="1" applyAlignment="1">
      <alignment horizontal="left" wrapText="1"/>
    </xf>
    <xf numFmtId="0" fontId="4" fillId="0" borderId="8" xfId="1" applyFont="1" applyFill="1" applyBorder="1" applyAlignment="1">
      <alignment horizontal="left" wrapText="1"/>
    </xf>
    <xf numFmtId="10" fontId="3" fillId="0" borderId="5" xfId="1" applyNumberFormat="1" applyFont="1" applyFill="1" applyBorder="1" applyAlignment="1" applyProtection="1">
      <alignment horizontal="right"/>
      <protection hidden="1"/>
    </xf>
    <xf numFmtId="10" fontId="3" fillId="0" borderId="6" xfId="1" applyNumberFormat="1" applyFont="1" applyFill="1" applyBorder="1" applyAlignment="1" applyProtection="1">
      <alignment horizontal="right"/>
      <protection hidden="1"/>
    </xf>
    <xf numFmtId="10" fontId="3" fillId="0" borderId="5" xfId="1" applyNumberFormat="1" applyFont="1" applyFill="1" applyBorder="1" applyAlignment="1" applyProtection="1">
      <alignment horizontal="center"/>
      <protection hidden="1"/>
    </xf>
    <xf numFmtId="10" fontId="3" fillId="0" borderId="6" xfId="1" applyNumberFormat="1" applyFont="1" applyFill="1" applyBorder="1" applyAlignment="1" applyProtection="1">
      <alignment horizontal="center"/>
      <protection hidden="1"/>
    </xf>
    <xf numFmtId="0" fontId="4" fillId="0" borderId="5" xfId="1" applyFont="1" applyFill="1" applyBorder="1" applyAlignment="1">
      <alignment horizontal="left" wrapText="1"/>
    </xf>
    <xf numFmtId="0" fontId="4" fillId="0" borderId="6" xfId="1" applyFont="1" applyFill="1" applyBorder="1" applyAlignment="1">
      <alignment horizontal="left" wrapText="1"/>
    </xf>
    <xf numFmtId="10" fontId="2" fillId="0" borderId="5" xfId="1" applyNumberFormat="1" applyFont="1" applyFill="1" applyBorder="1" applyAlignment="1" applyProtection="1">
      <alignment horizontal="right"/>
      <protection hidden="1"/>
    </xf>
    <xf numFmtId="10" fontId="2" fillId="0" borderId="6" xfId="1" applyNumberFormat="1" applyFont="1" applyFill="1" applyBorder="1" applyAlignment="1" applyProtection="1">
      <alignment horizontal="right"/>
      <protection hidden="1"/>
    </xf>
    <xf numFmtId="0" fontId="4" fillId="0" borderId="1" xfId="1" applyFont="1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0" fontId="2" fillId="0" borderId="0" xfId="1" applyFont="1" applyFill="1" applyAlignment="1">
      <alignment horizontal="left" wrapText="1"/>
    </xf>
    <xf numFmtId="166" fontId="2" fillId="0" borderId="1" xfId="1" applyNumberFormat="1" applyFont="1" applyFill="1" applyBorder="1" applyAlignment="1" applyProtection="1">
      <alignment horizontal="left" vertical="center" wrapText="1"/>
      <protection hidden="1"/>
    </xf>
    <xf numFmtId="166" fontId="2" fillId="0" borderId="2" xfId="1" applyNumberFormat="1" applyFont="1" applyFill="1" applyBorder="1" applyAlignment="1" applyProtection="1">
      <alignment vertical="center" wrapText="1"/>
      <protection hidden="1"/>
    </xf>
    <xf numFmtId="166" fontId="2" fillId="0" borderId="3" xfId="1" applyNumberFormat="1" applyFont="1" applyFill="1" applyBorder="1" applyAlignment="1" applyProtection="1">
      <alignment vertical="center" wrapText="1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3" fillId="0" borderId="5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showGridLines="0" tabSelected="1" view="pageBreakPreview" topLeftCell="A25" zoomScale="50" zoomScaleNormal="30" zoomScaleSheetLayoutView="50" workbookViewId="0">
      <selection activeCell="A32" sqref="A32:C32"/>
    </sheetView>
  </sheetViews>
  <sheetFormatPr defaultColWidth="9.140625" defaultRowHeight="26.25" x14ac:dyDescent="0.4"/>
  <cols>
    <col min="1" max="1" width="97.140625" style="1" customWidth="1"/>
    <col min="2" max="3" width="27.7109375" style="1" customWidth="1"/>
    <col min="4" max="4" width="26.7109375" style="1" customWidth="1"/>
    <col min="5" max="5" width="16.7109375" style="1" customWidth="1"/>
    <col min="6" max="6" width="40.42578125" style="1" customWidth="1"/>
    <col min="7" max="7" width="103.7109375" style="1" customWidth="1"/>
    <col min="8" max="8" width="99.7109375" style="1" customWidth="1"/>
    <col min="9" max="9" width="48" style="1" customWidth="1"/>
    <col min="10" max="201" width="9.140625" style="1" customWidth="1"/>
    <col min="202" max="16384" width="9.140625" style="1"/>
  </cols>
  <sheetData>
    <row r="1" spans="1:9" ht="33.75" customHeight="1" x14ac:dyDescent="0.4">
      <c r="A1" s="61" t="s">
        <v>32</v>
      </c>
      <c r="B1" s="61"/>
      <c r="C1" s="61"/>
      <c r="D1" s="61"/>
      <c r="E1" s="61"/>
      <c r="F1" s="61"/>
      <c r="G1" s="61"/>
    </row>
    <row r="2" spans="1:9" ht="22.5" hidden="1" customHeight="1" x14ac:dyDescent="0.4">
      <c r="A2" s="61"/>
      <c r="B2" s="61"/>
      <c r="C2" s="61"/>
      <c r="D2" s="61"/>
      <c r="E2" s="61"/>
      <c r="F2" s="61"/>
      <c r="G2" s="61"/>
    </row>
    <row r="3" spans="1:9" ht="16.5" customHeight="1" x14ac:dyDescent="0.4">
      <c r="A3" s="9"/>
      <c r="B3" s="2"/>
      <c r="C3" s="2"/>
      <c r="D3" s="2"/>
      <c r="E3" s="10"/>
      <c r="F3" s="10"/>
      <c r="G3" s="10" t="s">
        <v>8</v>
      </c>
    </row>
    <row r="4" spans="1:9" ht="135.75" customHeight="1" x14ac:dyDescent="0.4">
      <c r="A4" s="11"/>
      <c r="B4" s="8" t="s">
        <v>10</v>
      </c>
      <c r="C4" s="8" t="s">
        <v>33</v>
      </c>
      <c r="D4" s="8" t="s">
        <v>7</v>
      </c>
      <c r="E4" s="8" t="s">
        <v>0</v>
      </c>
      <c r="F4" s="62" t="s">
        <v>9</v>
      </c>
      <c r="G4" s="63"/>
    </row>
    <row r="5" spans="1:9" s="7" customFormat="1" ht="22.5" customHeight="1" x14ac:dyDescent="0.4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64">
        <v>6</v>
      </c>
      <c r="G5" s="65"/>
    </row>
    <row r="6" spans="1:9" x14ac:dyDescent="0.4">
      <c r="A6" s="13" t="s">
        <v>1</v>
      </c>
      <c r="B6" s="32">
        <f>B7</f>
        <v>134315598.13</v>
      </c>
      <c r="C6" s="32">
        <f t="shared" ref="C6" si="0">C7</f>
        <v>134229146.45000002</v>
      </c>
      <c r="D6" s="32">
        <f>D7</f>
        <v>86451.679999995977</v>
      </c>
      <c r="E6" s="33">
        <f>C6/B6</f>
        <v>0.9993563541300966</v>
      </c>
      <c r="F6" s="49"/>
      <c r="G6" s="50"/>
    </row>
    <row r="7" spans="1:9" ht="51.75" x14ac:dyDescent="0.4">
      <c r="A7" s="13" t="s">
        <v>2</v>
      </c>
      <c r="B7" s="32">
        <f>B8+B10+B9</f>
        <v>134315598.13</v>
      </c>
      <c r="C7" s="32">
        <f t="shared" ref="C7" si="1">C8+C10+C9</f>
        <v>134229146.45000002</v>
      </c>
      <c r="D7" s="32">
        <f>D8+D10+D9</f>
        <v>86451.679999995977</v>
      </c>
      <c r="E7" s="33">
        <f>C7/B7</f>
        <v>0.9993563541300966</v>
      </c>
      <c r="F7" s="49"/>
      <c r="G7" s="50"/>
    </row>
    <row r="8" spans="1:9" ht="105" x14ac:dyDescent="0.4">
      <c r="A8" s="14" t="s">
        <v>13</v>
      </c>
      <c r="B8" s="15">
        <v>61595626.159999996</v>
      </c>
      <c r="C8" s="15">
        <v>61595626.030000001</v>
      </c>
      <c r="D8" s="34">
        <f>B8-C8</f>
        <v>0.12999999523162842</v>
      </c>
      <c r="E8" s="31">
        <f>C8/B8</f>
        <v>0.99999999788946059</v>
      </c>
      <c r="F8" s="43" t="s">
        <v>30</v>
      </c>
      <c r="G8" s="44"/>
      <c r="H8" s="43"/>
      <c r="I8" s="44"/>
    </row>
    <row r="9" spans="1:9" ht="105" x14ac:dyDescent="0.4">
      <c r="A9" s="14" t="s">
        <v>23</v>
      </c>
      <c r="B9" s="15">
        <v>17675801.969999999</v>
      </c>
      <c r="C9" s="15">
        <v>17675800.050000001</v>
      </c>
      <c r="D9" s="34">
        <f>B9-C9</f>
        <v>1.919999998062849</v>
      </c>
      <c r="E9" s="31">
        <f>C9/B9</f>
        <v>0.99999989137692302</v>
      </c>
      <c r="F9" s="43" t="s">
        <v>36</v>
      </c>
      <c r="G9" s="44"/>
      <c r="H9" s="41"/>
      <c r="I9" s="42"/>
    </row>
    <row r="10" spans="1:9" ht="52.5" x14ac:dyDescent="0.4">
      <c r="A10" s="14" t="s">
        <v>14</v>
      </c>
      <c r="B10" s="15">
        <v>55044170</v>
      </c>
      <c r="C10" s="15">
        <v>54957720.369999997</v>
      </c>
      <c r="D10" s="34">
        <f>B10-C10</f>
        <v>86449.630000002682</v>
      </c>
      <c r="E10" s="31">
        <f>C10/B10</f>
        <v>0.99842944984001025</v>
      </c>
      <c r="F10" s="43" t="s">
        <v>37</v>
      </c>
      <c r="G10" s="44"/>
      <c r="H10" s="43"/>
      <c r="I10" s="44"/>
    </row>
    <row r="11" spans="1:9" x14ac:dyDescent="0.4">
      <c r="A11" s="13" t="s">
        <v>4</v>
      </c>
      <c r="B11" s="16">
        <f>B12+B14</f>
        <v>8911822.870000001</v>
      </c>
      <c r="C11" s="16">
        <f>C12+C14</f>
        <v>8260788.4100000001</v>
      </c>
      <c r="D11" s="16">
        <f t="shared" ref="D11" si="2">D12+D14</f>
        <v>651034.46</v>
      </c>
      <c r="E11" s="33">
        <f>C11/B11</f>
        <v>0.92694710504271938</v>
      </c>
      <c r="F11" s="47"/>
      <c r="G11" s="48"/>
    </row>
    <row r="12" spans="1:9" x14ac:dyDescent="0.4">
      <c r="A12" s="17" t="s">
        <v>15</v>
      </c>
      <c r="B12" s="16">
        <f>B13</f>
        <v>7086391.8700000001</v>
      </c>
      <c r="C12" s="16">
        <f>C13</f>
        <v>6435357.4100000001</v>
      </c>
      <c r="D12" s="16">
        <f t="shared" ref="D12" si="3">D13</f>
        <v>651034.46</v>
      </c>
      <c r="E12" s="33">
        <f>C12/B12</f>
        <v>0.90812892203208062</v>
      </c>
      <c r="F12" s="47"/>
      <c r="G12" s="48"/>
    </row>
    <row r="13" spans="1:9" ht="222" customHeight="1" x14ac:dyDescent="0.4">
      <c r="A13" s="18" t="s">
        <v>16</v>
      </c>
      <c r="B13" s="19">
        <v>7086391.8700000001</v>
      </c>
      <c r="C13" s="19">
        <v>6435357.4100000001</v>
      </c>
      <c r="D13" s="19">
        <f>B13-C13</f>
        <v>651034.46</v>
      </c>
      <c r="E13" s="31">
        <f>C13/B13</f>
        <v>0.90812892203208062</v>
      </c>
      <c r="F13" s="43" t="s">
        <v>38</v>
      </c>
      <c r="G13" s="44"/>
    </row>
    <row r="14" spans="1:9" x14ac:dyDescent="0.4">
      <c r="A14" s="17" t="s">
        <v>3</v>
      </c>
      <c r="B14" s="16">
        <f>B15</f>
        <v>1825431</v>
      </c>
      <c r="C14" s="16">
        <f t="shared" ref="C14" si="4">C15</f>
        <v>1825431</v>
      </c>
      <c r="D14" s="32">
        <f>B14-C14</f>
        <v>0</v>
      </c>
      <c r="E14" s="33">
        <f>C14/B14</f>
        <v>1</v>
      </c>
      <c r="F14" s="47"/>
      <c r="G14" s="48"/>
    </row>
    <row r="15" spans="1:9" ht="261" customHeight="1" x14ac:dyDescent="0.4">
      <c r="A15" s="24" t="s">
        <v>11</v>
      </c>
      <c r="B15" s="35">
        <v>1825431</v>
      </c>
      <c r="C15" s="35">
        <v>1825431</v>
      </c>
      <c r="D15" s="36">
        <f>B15-C15</f>
        <v>0</v>
      </c>
      <c r="E15" s="37">
        <f>C15/B15</f>
        <v>1</v>
      </c>
      <c r="F15" s="51" t="s">
        <v>34</v>
      </c>
      <c r="G15" s="52"/>
    </row>
    <row r="16" spans="1:9" x14ac:dyDescent="0.4">
      <c r="A16" s="13" t="s">
        <v>18</v>
      </c>
      <c r="B16" s="20">
        <f>B17</f>
        <v>30577740</v>
      </c>
      <c r="C16" s="20">
        <f t="shared" ref="C16:D16" si="5">C17</f>
        <v>30577740</v>
      </c>
      <c r="D16" s="20">
        <f t="shared" si="5"/>
        <v>0</v>
      </c>
      <c r="E16" s="33">
        <f>C16/B16</f>
        <v>1</v>
      </c>
      <c r="F16" s="47"/>
      <c r="G16" s="48"/>
    </row>
    <row r="17" spans="1:9" x14ac:dyDescent="0.4">
      <c r="A17" s="21" t="s">
        <v>17</v>
      </c>
      <c r="B17" s="20">
        <f>B18+B19+B20</f>
        <v>30577740</v>
      </c>
      <c r="C17" s="20">
        <f>C18+C19+C20</f>
        <v>30577740</v>
      </c>
      <c r="D17" s="20">
        <f>D18+D19+D20</f>
        <v>0</v>
      </c>
      <c r="E17" s="33">
        <f>C17/B17</f>
        <v>1</v>
      </c>
      <c r="F17" s="47"/>
      <c r="G17" s="48"/>
    </row>
    <row r="18" spans="1:9" ht="138.75" customHeight="1" x14ac:dyDescent="0.4">
      <c r="A18" s="59" t="s">
        <v>19</v>
      </c>
      <c r="B18" s="15">
        <v>11252940</v>
      </c>
      <c r="C18" s="15">
        <v>11252940</v>
      </c>
      <c r="D18" s="34">
        <f>B18-C18</f>
        <v>0</v>
      </c>
      <c r="E18" s="31">
        <f>C18/B18</f>
        <v>1</v>
      </c>
      <c r="F18" s="45" t="s">
        <v>24</v>
      </c>
      <c r="G18" s="46"/>
      <c r="H18" s="3"/>
      <c r="I18" s="3"/>
    </row>
    <row r="19" spans="1:9" ht="113.25" customHeight="1" x14ac:dyDescent="0.4">
      <c r="A19" s="60"/>
      <c r="B19" s="15">
        <v>14800190</v>
      </c>
      <c r="C19" s="15">
        <v>14800190</v>
      </c>
      <c r="D19" s="34">
        <f>B19-C19</f>
        <v>0</v>
      </c>
      <c r="E19" s="31">
        <f>C19/B19</f>
        <v>1</v>
      </c>
      <c r="F19" s="45" t="s">
        <v>29</v>
      </c>
      <c r="G19" s="46"/>
      <c r="H19" s="4"/>
      <c r="I19" s="4"/>
    </row>
    <row r="20" spans="1:9" ht="110.25" customHeight="1" x14ac:dyDescent="0.4">
      <c r="A20" s="60"/>
      <c r="B20" s="15">
        <v>4524610</v>
      </c>
      <c r="C20" s="15">
        <v>4524610</v>
      </c>
      <c r="D20" s="34">
        <f>B20-C20</f>
        <v>0</v>
      </c>
      <c r="E20" s="31">
        <f>C20/B20</f>
        <v>1</v>
      </c>
      <c r="F20" s="51" t="s">
        <v>28</v>
      </c>
      <c r="G20" s="52"/>
      <c r="H20" s="4"/>
      <c r="I20" s="4"/>
    </row>
    <row r="21" spans="1:9" x14ac:dyDescent="0.4">
      <c r="A21" s="13" t="s">
        <v>5</v>
      </c>
      <c r="B21" s="16">
        <f>B22</f>
        <v>52548145.949999996</v>
      </c>
      <c r="C21" s="16">
        <f t="shared" ref="C21" si="6">C22</f>
        <v>45567101.680000007</v>
      </c>
      <c r="D21" s="16">
        <f>D22</f>
        <v>6981044.269999994</v>
      </c>
      <c r="E21" s="33">
        <f>C21/B21</f>
        <v>0.86714956077341887</v>
      </c>
      <c r="F21" s="49"/>
      <c r="G21" s="50"/>
    </row>
    <row r="22" spans="1:9" ht="51.75" x14ac:dyDescent="0.4">
      <c r="A22" s="17" t="s">
        <v>6</v>
      </c>
      <c r="B22" s="16">
        <f>SUM(B23:B25)</f>
        <v>52548145.949999996</v>
      </c>
      <c r="C22" s="16">
        <f t="shared" ref="C22:D22" si="7">SUM(C23:C25)</f>
        <v>45567101.680000007</v>
      </c>
      <c r="D22" s="16">
        <f t="shared" si="7"/>
        <v>6981044.269999994</v>
      </c>
      <c r="E22" s="33">
        <f>C22/B22</f>
        <v>0.86714956077341887</v>
      </c>
      <c r="F22" s="47"/>
      <c r="G22" s="48"/>
    </row>
    <row r="23" spans="1:9" ht="78.75" x14ac:dyDescent="0.4">
      <c r="A23" s="22" t="s">
        <v>20</v>
      </c>
      <c r="B23" s="19">
        <v>1202460</v>
      </c>
      <c r="C23" s="19">
        <v>988500</v>
      </c>
      <c r="D23" s="19">
        <f>B23-C23</f>
        <v>213960</v>
      </c>
      <c r="E23" s="31">
        <f>C23/B23</f>
        <v>0.82206476722718425</v>
      </c>
      <c r="F23" s="53"/>
      <c r="G23" s="54"/>
    </row>
    <row r="24" spans="1:9" ht="162.75" customHeight="1" x14ac:dyDescent="0.4">
      <c r="A24" s="58" t="s">
        <v>12</v>
      </c>
      <c r="B24" s="19">
        <f>1321513.52+27533233.83+7722927.16+430640</f>
        <v>37008314.509999998</v>
      </c>
      <c r="C24" s="19">
        <v>35052389.880000003</v>
      </c>
      <c r="D24" s="19">
        <f>B24-C24</f>
        <v>1955924.6299999952</v>
      </c>
      <c r="E24" s="31">
        <f>C24/B24</f>
        <v>0.94714904864225891</v>
      </c>
      <c r="F24" s="55" t="s">
        <v>35</v>
      </c>
      <c r="G24" s="55"/>
    </row>
    <row r="25" spans="1:9" ht="306" customHeight="1" x14ac:dyDescent="0.4">
      <c r="A25" s="58"/>
      <c r="B25" s="19">
        <f>349213+3834230+9985503.15+150000+18425.29</f>
        <v>14337371.439999999</v>
      </c>
      <c r="C25" s="19">
        <v>9526211.8000000007</v>
      </c>
      <c r="D25" s="19">
        <f>B25-C25</f>
        <v>4811159.6399999987</v>
      </c>
      <c r="E25" s="31">
        <f>C25/B25</f>
        <v>0.66443223849405975</v>
      </c>
      <c r="F25" s="56" t="s">
        <v>31</v>
      </c>
      <c r="G25" s="56"/>
    </row>
    <row r="26" spans="1:9" ht="27.75" x14ac:dyDescent="0.4">
      <c r="A26" s="28" t="s">
        <v>27</v>
      </c>
      <c r="B26" s="38">
        <f>B27</f>
        <v>311263.59999999998</v>
      </c>
      <c r="C26" s="38">
        <f t="shared" ref="C26:E27" si="8">C27</f>
        <v>0</v>
      </c>
      <c r="D26" s="38">
        <f t="shared" si="8"/>
        <v>311263.59999999998</v>
      </c>
      <c r="E26" s="38">
        <f t="shared" si="8"/>
        <v>0</v>
      </c>
      <c r="F26" s="29"/>
      <c r="G26" s="30"/>
    </row>
    <row r="27" spans="1:9" ht="51.75" x14ac:dyDescent="0.4">
      <c r="A27" s="17" t="s">
        <v>25</v>
      </c>
      <c r="B27" s="38">
        <f>B28</f>
        <v>311263.59999999998</v>
      </c>
      <c r="C27" s="38">
        <f t="shared" si="8"/>
        <v>0</v>
      </c>
      <c r="D27" s="38">
        <f t="shared" si="8"/>
        <v>311263.59999999998</v>
      </c>
      <c r="E27" s="38">
        <f t="shared" si="8"/>
        <v>0</v>
      </c>
      <c r="F27" s="25"/>
      <c r="G27" s="26"/>
    </row>
    <row r="28" spans="1:9" ht="105" x14ac:dyDescent="0.4">
      <c r="A28" s="27" t="s">
        <v>26</v>
      </c>
      <c r="B28" s="39">
        <v>311263.59999999998</v>
      </c>
      <c r="C28" s="39">
        <v>0</v>
      </c>
      <c r="D28" s="39">
        <f>B28-C28</f>
        <v>311263.59999999998</v>
      </c>
      <c r="E28" s="40">
        <f>C28/B28*100</f>
        <v>0</v>
      </c>
      <c r="F28" s="25"/>
      <c r="G28" s="26"/>
    </row>
    <row r="29" spans="1:9" x14ac:dyDescent="0.4">
      <c r="A29" s="23"/>
      <c r="B29" s="20">
        <f>B6+B11+B21+B16+B26</f>
        <v>226664570.54999998</v>
      </c>
      <c r="C29" s="20">
        <f t="shared" ref="C29:D29" si="9">C6+C11+C21+C16+C26</f>
        <v>218634776.54000002</v>
      </c>
      <c r="D29" s="20">
        <f t="shared" si="9"/>
        <v>8029794.0099999895</v>
      </c>
      <c r="E29" s="33">
        <f>C29/B29</f>
        <v>0.96457411058765941</v>
      </c>
      <c r="F29" s="47"/>
      <c r="G29" s="48"/>
    </row>
    <row r="30" spans="1:9" ht="4.5" customHeight="1" x14ac:dyDescent="0.4">
      <c r="A30" s="2"/>
      <c r="B30" s="2"/>
      <c r="C30" s="2"/>
      <c r="D30" s="2"/>
      <c r="E30" s="2"/>
      <c r="F30" s="2"/>
    </row>
    <row r="31" spans="1:9" ht="14.25" customHeight="1" x14ac:dyDescent="0.4">
      <c r="A31" s="2"/>
      <c r="B31" s="2"/>
      <c r="C31" s="2"/>
      <c r="D31" s="2"/>
      <c r="E31" s="2"/>
      <c r="F31" s="2"/>
    </row>
    <row r="32" spans="1:9" ht="96" customHeight="1" x14ac:dyDescent="0.4">
      <c r="A32" s="57" t="s">
        <v>21</v>
      </c>
      <c r="B32" s="57"/>
      <c r="C32" s="57"/>
      <c r="D32" s="1" t="s">
        <v>22</v>
      </c>
      <c r="F32" s="2"/>
    </row>
    <row r="33" spans="1:6" x14ac:dyDescent="0.4">
      <c r="A33" s="5"/>
      <c r="B33" s="2"/>
      <c r="C33" s="2"/>
      <c r="D33" s="2"/>
      <c r="E33" s="2"/>
      <c r="F33" s="2"/>
    </row>
    <row r="35" spans="1:6" x14ac:dyDescent="0.4">
      <c r="D35" s="6"/>
    </row>
  </sheetData>
  <mergeCells count="30">
    <mergeCell ref="A32:C32"/>
    <mergeCell ref="A24:A25"/>
    <mergeCell ref="A18:A20"/>
    <mergeCell ref="A1:G1"/>
    <mergeCell ref="A2:G2"/>
    <mergeCell ref="F4:G4"/>
    <mergeCell ref="F5:G5"/>
    <mergeCell ref="F6:G6"/>
    <mergeCell ref="F12:G12"/>
    <mergeCell ref="F13:G13"/>
    <mergeCell ref="F14:G14"/>
    <mergeCell ref="F15:G15"/>
    <mergeCell ref="F16:G16"/>
    <mergeCell ref="F7:G7"/>
    <mergeCell ref="F8:G8"/>
    <mergeCell ref="F10:G10"/>
    <mergeCell ref="H8:I8"/>
    <mergeCell ref="H10:I10"/>
    <mergeCell ref="F19:G19"/>
    <mergeCell ref="F18:G18"/>
    <mergeCell ref="F29:G29"/>
    <mergeCell ref="F21:G21"/>
    <mergeCell ref="F20:G20"/>
    <mergeCell ref="F22:G22"/>
    <mergeCell ref="F23:G23"/>
    <mergeCell ref="F24:G24"/>
    <mergeCell ref="F25:G25"/>
    <mergeCell ref="F17:G17"/>
    <mergeCell ref="F9:G9"/>
    <mergeCell ref="F11:G11"/>
  </mergeCells>
  <pageMargins left="0.15748031496062992" right="0.15748031496062992" top="0.39370078740157483" bottom="0.15748031496062992" header="0.31496062992125984" footer="0.15748031496062992"/>
  <pageSetup paperSize="9" scale="4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BLREAA1</cp:lastModifiedBy>
  <cp:lastPrinted>2021-12-24T12:11:07Z</cp:lastPrinted>
  <dcterms:created xsi:type="dcterms:W3CDTF">2019-07-19T11:40:04Z</dcterms:created>
  <dcterms:modified xsi:type="dcterms:W3CDTF">2021-12-24T12:11:08Z</dcterms:modified>
</cp:coreProperties>
</file>